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U:\2.2.1_Cyfr_ŁIPH\Rekrutacja\1. Regulamin Rekrutacji\"/>
    </mc:Choice>
  </mc:AlternateContent>
  <xr:revisionPtr revIDLastSave="0" documentId="13_ncr:1_{544A0881-4883-459C-B077-372CF79D853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kład włas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J13" i="2"/>
  <c r="B8" i="2" l="1"/>
  <c r="F7" i="2"/>
  <c r="J7" i="2" s="1"/>
  <c r="F6" i="2"/>
  <c r="J6" i="2" s="1"/>
  <c r="J5" i="2"/>
  <c r="B9" i="2" l="1"/>
  <c r="B10" i="2" s="1"/>
  <c r="J8" i="2"/>
  <c r="B11" i="2"/>
  <c r="F8" i="2"/>
  <c r="J11" i="2" l="1"/>
  <c r="J9" i="2"/>
  <c r="B13" i="2"/>
  <c r="F11" i="2"/>
  <c r="F10" i="2"/>
  <c r="F9" i="2"/>
  <c r="J12" i="2" l="1"/>
  <c r="J14" i="2" s="1"/>
  <c r="F13" i="2"/>
  <c r="J16" i="2" l="1"/>
  <c r="J18" i="2" l="1"/>
  <c r="J15" i="2"/>
</calcChain>
</file>

<file path=xl/sharedStrings.xml><?xml version="1.0" encoding="utf-8"?>
<sst xmlns="http://schemas.openxmlformats.org/spreadsheetml/2006/main" count="34" uniqueCount="20">
  <si>
    <t>ilość uczestników</t>
  </si>
  <si>
    <t>koszt kwalifikowalny</t>
  </si>
  <si>
    <t>refundacja</t>
  </si>
  <si>
    <t>pomoc de minimis</t>
  </si>
  <si>
    <t>WKŁAD WŁASNY ŁĄCZNY</t>
  </si>
  <si>
    <t>Załącznik nr 1 do Regulaminu rekrutacji i uczestnictwa w Projekcie:
„Akademia Transformacji Cyfrowej MMŚP” nr POWR.02.21.00-00-AM26/21</t>
  </si>
  <si>
    <t>ile firma może maksymalnie wnieść wkładu w wynagrodzeniach</t>
  </si>
  <si>
    <t>liczba godzin usługi</t>
  </si>
  <si>
    <t>koszt netto za godzinę usługi</t>
  </si>
  <si>
    <t>cena netto usługi</t>
  </si>
  <si>
    <t>wartość wkładu własnego w wynagrodzeniach</t>
  </si>
  <si>
    <t>maksymalny wkład własny w wynagrodzeniach</t>
  </si>
  <si>
    <t>WKŁAD W WYNAGRODZENIACH</t>
  </si>
  <si>
    <t>WKŁAD PIENIĘŻNY (OPŁATA)</t>
  </si>
  <si>
    <t>wartość wkładu własnego w postaci opłaty</t>
  </si>
  <si>
    <t>cena netto usługi + wnoszony wkład</t>
  </si>
  <si>
    <t>Po uzupełnieniu pól zaznaczonych kolorem żółtym kalkulator wyliczy wartość wkładu wkłasnego i refundacji za usługę w  trzech możliwych wariantach rozliczenia.</t>
  </si>
  <si>
    <t>WARIANT I - wkład własny w formie wynagrodzeń</t>
  </si>
  <si>
    <t>WARIANT II - wkład własny pieniężny</t>
  </si>
  <si>
    <t>WARIANT III - wkład mieszany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</si>
</sst>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/>
    <xf numFmtId="4" fontId="0" fillId="0" borderId="0" xfId="0" applyNumberFormat="1" applyProtection="1"/>
    <xf numFmtId="0" fontId="4" fillId="0" borderId="0" xfId="0" applyFont="1" applyAlignment="1" applyProtection="1"/>
    <xf numFmtId="0" fontId="4" fillId="0" borderId="0" xfId="0" applyFont="1" applyProtection="1"/>
    <xf numFmtId="0" fontId="0" fillId="0" borderId="3" xfId="0" applyBorder="1" applyProtection="1"/>
    <xf numFmtId="3" fontId="0" fillId="0" borderId="4" xfId="0" applyNumberFormat="1" applyFill="1" applyBorder="1" applyProtection="1"/>
    <xf numFmtId="4" fontId="0" fillId="0" borderId="4" xfId="0" applyNumberFormat="1" applyFill="1" applyBorder="1" applyProtection="1"/>
    <xf numFmtId="4" fontId="2" fillId="0" borderId="4" xfId="0" applyNumberFormat="1" applyFont="1" applyBorder="1" applyProtection="1"/>
    <xf numFmtId="0" fontId="0" fillId="3" borderId="3" xfId="0" applyFill="1" applyBorder="1" applyAlignment="1" applyProtection="1">
      <alignment wrapText="1"/>
    </xf>
    <xf numFmtId="4" fontId="2" fillId="3" borderId="4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3" xfId="0" applyBorder="1" applyAlignment="1" applyProtection="1">
      <alignment wrapText="1"/>
    </xf>
    <xf numFmtId="4" fontId="2" fillId="0" borderId="4" xfId="0" applyNumberFormat="1" applyFont="1" applyBorder="1" applyAlignment="1" applyProtection="1">
      <alignment wrapText="1"/>
    </xf>
    <xf numFmtId="4" fontId="1" fillId="0" borderId="4" xfId="0" applyNumberFormat="1" applyFont="1" applyBorder="1" applyProtection="1"/>
    <xf numFmtId="0" fontId="2" fillId="0" borderId="3" xfId="0" applyFont="1" applyBorder="1" applyProtection="1"/>
    <xf numFmtId="4" fontId="6" fillId="0" borderId="4" xfId="0" applyNumberFormat="1" applyFont="1" applyBorder="1" applyProtection="1"/>
    <xf numFmtId="4" fontId="0" fillId="0" borderId="4" xfId="0" applyNumberFormat="1" applyBorder="1" applyProtection="1"/>
    <xf numFmtId="0" fontId="0" fillId="3" borderId="3" xfId="0" applyFill="1" applyBorder="1" applyProtection="1"/>
    <xf numFmtId="4" fontId="0" fillId="3" borderId="4" xfId="0" applyNumberFormat="1" applyFill="1" applyBorder="1" applyProtection="1"/>
    <xf numFmtId="0" fontId="3" fillId="3" borderId="3" xfId="0" applyFont="1" applyFill="1" applyBorder="1" applyProtection="1"/>
    <xf numFmtId="4" fontId="3" fillId="3" borderId="4" xfId="0" applyNumberFormat="1" applyFont="1" applyFill="1" applyBorder="1" applyProtection="1"/>
    <xf numFmtId="4" fontId="0" fillId="0" borderId="3" xfId="0" applyNumberFormat="1" applyBorder="1" applyProtection="1"/>
    <xf numFmtId="0" fontId="0" fillId="0" borderId="5" xfId="0" applyBorder="1" applyProtection="1"/>
    <xf numFmtId="4" fontId="0" fillId="0" borderId="6" xfId="0" applyNumberFormat="1" applyBorder="1" applyProtection="1"/>
    <xf numFmtId="0" fontId="2" fillId="0" borderId="5" xfId="0" applyFont="1" applyBorder="1" applyProtection="1"/>
    <xf numFmtId="4" fontId="2" fillId="0" borderId="6" xfId="0" applyNumberFormat="1" applyFont="1" applyBorder="1" applyProtection="1"/>
    <xf numFmtId="3" fontId="0" fillId="2" borderId="4" xfId="0" applyNumberFormat="1" applyFill="1" applyBorder="1" applyProtection="1">
      <protection locked="0"/>
    </xf>
    <xf numFmtId="4" fontId="0" fillId="2" borderId="4" xfId="0" applyNumberFormat="1" applyFill="1" applyBorder="1" applyProtection="1">
      <protection locked="0"/>
    </xf>
    <xf numFmtId="4" fontId="0" fillId="0" borderId="0" xfId="0" applyNumberFormat="1" applyAlignment="1" applyProtection="1">
      <alignment wrapText="1"/>
    </xf>
    <xf numFmtId="0" fontId="4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5" fillId="0" borderId="0" xfId="0" applyFont="1" applyAlignment="1" applyProtection="1">
      <alignment horizontal="left" vertical="top" wrapText="1"/>
    </xf>
    <xf numFmtId="0" fontId="2" fillId="3" borderId="0" xfId="0" applyFont="1" applyFill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68B11-B058-4A75-99A5-74D54FE1E12C}">
  <dimension ref="A1:R28"/>
  <sheetViews>
    <sheetView tabSelected="1" workbookViewId="0">
      <selection activeCell="J10" sqref="J10"/>
    </sheetView>
  </sheetViews>
  <sheetFormatPr defaultRowHeight="15" x14ac:dyDescent="0.25"/>
  <cols>
    <col min="1" max="1" width="26.28515625" style="1" bestFit="1" customWidth="1"/>
    <col min="2" max="2" width="20" style="2" customWidth="1"/>
    <col min="3" max="4" width="3.7109375" style="1" customWidth="1"/>
    <col min="5" max="5" width="26.7109375" style="1" bestFit="1" customWidth="1"/>
    <col min="6" max="6" width="17.28515625" style="2" customWidth="1"/>
    <col min="7" max="8" width="3.7109375" style="1" customWidth="1"/>
    <col min="9" max="9" width="36.42578125" style="1" bestFit="1" customWidth="1"/>
    <col min="10" max="10" width="19.5703125" style="2" customWidth="1"/>
    <col min="11" max="11" width="11.42578125" style="1" bestFit="1" customWidth="1"/>
    <col min="12" max="17" width="9.140625" style="1"/>
    <col min="18" max="18" width="36.140625" style="1" bestFit="1" customWidth="1"/>
    <col min="19" max="16384" width="9.140625" style="1"/>
  </cols>
  <sheetData>
    <row r="1" spans="1:18" ht="37.5" customHeight="1" x14ac:dyDescent="0.25">
      <c r="A1" s="32" t="s">
        <v>5</v>
      </c>
      <c r="B1" s="32"/>
      <c r="C1" s="32"/>
      <c r="D1" s="32"/>
      <c r="E1" s="32"/>
      <c r="F1" s="32"/>
      <c r="G1" s="32"/>
      <c r="H1" s="32"/>
      <c r="I1" s="32"/>
      <c r="J1" s="32"/>
    </row>
    <row r="2" spans="1:18" ht="48.75" customHeight="1" x14ac:dyDescent="0.25">
      <c r="A2" s="33" t="s">
        <v>16</v>
      </c>
      <c r="B2" s="33"/>
      <c r="C2" s="33"/>
      <c r="D2" s="33"/>
      <c r="E2" s="33"/>
      <c r="F2" s="33"/>
      <c r="G2" s="33"/>
      <c r="H2" s="33"/>
      <c r="I2" s="33"/>
      <c r="J2" s="33"/>
    </row>
    <row r="3" spans="1:18" ht="15.75" thickBot="1" x14ac:dyDescent="0.3"/>
    <row r="4" spans="1:18" s="4" customFormat="1" x14ac:dyDescent="0.25">
      <c r="A4" s="30" t="s">
        <v>17</v>
      </c>
      <c r="B4" s="31"/>
      <c r="C4" s="3"/>
      <c r="E4" s="30" t="s">
        <v>18</v>
      </c>
      <c r="F4" s="31"/>
      <c r="G4" s="3"/>
      <c r="I4" s="30" t="s">
        <v>19</v>
      </c>
      <c r="J4" s="31"/>
    </row>
    <row r="5" spans="1:18" x14ac:dyDescent="0.25">
      <c r="A5" s="5" t="s">
        <v>7</v>
      </c>
      <c r="B5" s="27">
        <v>8</v>
      </c>
      <c r="E5" s="5" t="s">
        <v>7</v>
      </c>
      <c r="F5" s="6">
        <f>B5</f>
        <v>8</v>
      </c>
      <c r="I5" s="5" t="s">
        <v>7</v>
      </c>
      <c r="J5" s="6">
        <f>F5</f>
        <v>8</v>
      </c>
    </row>
    <row r="6" spans="1:18" x14ac:dyDescent="0.25">
      <c r="A6" s="5" t="s">
        <v>8</v>
      </c>
      <c r="B6" s="28">
        <v>200</v>
      </c>
      <c r="E6" s="5" t="s">
        <v>8</v>
      </c>
      <c r="F6" s="7">
        <f>B6</f>
        <v>200</v>
      </c>
      <c r="I6" s="5" t="s">
        <v>8</v>
      </c>
      <c r="J6" s="7">
        <f>F6</f>
        <v>200</v>
      </c>
    </row>
    <row r="7" spans="1:18" x14ac:dyDescent="0.25">
      <c r="A7" s="5" t="s">
        <v>0</v>
      </c>
      <c r="B7" s="27">
        <v>3</v>
      </c>
      <c r="E7" s="5" t="s">
        <v>0</v>
      </c>
      <c r="F7" s="6">
        <f>B7</f>
        <v>3</v>
      </c>
      <c r="I7" s="5" t="s">
        <v>0</v>
      </c>
      <c r="J7" s="6">
        <f>F7</f>
        <v>3</v>
      </c>
    </row>
    <row r="8" spans="1:18" x14ac:dyDescent="0.25">
      <c r="A8" s="5" t="s">
        <v>9</v>
      </c>
      <c r="B8" s="8">
        <f>B5*B6*B7</f>
        <v>4800</v>
      </c>
      <c r="E8" s="5" t="s">
        <v>9</v>
      </c>
      <c r="F8" s="8">
        <f>F5*F6*F7</f>
        <v>4800</v>
      </c>
      <c r="I8" s="5" t="s">
        <v>9</v>
      </c>
      <c r="J8" s="8">
        <f>J5*J6*J7</f>
        <v>4800</v>
      </c>
    </row>
    <row r="9" spans="1:18" s="11" customFormat="1" ht="30" x14ac:dyDescent="0.25">
      <c r="A9" s="9" t="s">
        <v>10</v>
      </c>
      <c r="B9" s="10">
        <f>B8/80%-B8</f>
        <v>1200</v>
      </c>
      <c r="E9" s="9" t="s">
        <v>14</v>
      </c>
      <c r="F9" s="10">
        <f>F8*0.2</f>
        <v>960</v>
      </c>
      <c r="I9" s="12" t="s">
        <v>11</v>
      </c>
      <c r="J9" s="13">
        <f>J8/80%-J8</f>
        <v>1200</v>
      </c>
      <c r="K9" s="29"/>
    </row>
    <row r="10" spans="1:18" ht="30" x14ac:dyDescent="0.25">
      <c r="A10" s="5" t="s">
        <v>1</v>
      </c>
      <c r="B10" s="14">
        <f>B8+B9</f>
        <v>6000</v>
      </c>
      <c r="E10" s="5" t="s">
        <v>1</v>
      </c>
      <c r="F10" s="14">
        <f>F8</f>
        <v>4800</v>
      </c>
      <c r="I10" s="12" t="s">
        <v>6</v>
      </c>
      <c r="J10" s="28">
        <v>10</v>
      </c>
    </row>
    <row r="11" spans="1:18" x14ac:dyDescent="0.25">
      <c r="A11" s="15" t="s">
        <v>2</v>
      </c>
      <c r="B11" s="16">
        <f>B8</f>
        <v>4800</v>
      </c>
      <c r="E11" s="15" t="s">
        <v>2</v>
      </c>
      <c r="F11" s="16">
        <f>F8*0.8</f>
        <v>3840</v>
      </c>
      <c r="I11" s="5" t="s">
        <v>15</v>
      </c>
      <c r="J11" s="17">
        <f>J8+J10</f>
        <v>4810</v>
      </c>
    </row>
    <row r="12" spans="1:18" x14ac:dyDescent="0.25">
      <c r="A12" s="5"/>
      <c r="B12" s="17"/>
      <c r="E12" s="5"/>
      <c r="F12" s="17"/>
      <c r="I12" s="18" t="s">
        <v>4</v>
      </c>
      <c r="J12" s="19">
        <f>J11*(100%-80%)</f>
        <v>961.99999999999977</v>
      </c>
    </row>
    <row r="13" spans="1:18" x14ac:dyDescent="0.25">
      <c r="A13" s="15" t="s">
        <v>3</v>
      </c>
      <c r="B13" s="8">
        <f>B11</f>
        <v>4800</v>
      </c>
      <c r="E13" s="15" t="s">
        <v>3</v>
      </c>
      <c r="F13" s="8">
        <f>F11</f>
        <v>3840</v>
      </c>
      <c r="I13" s="18" t="s">
        <v>12</v>
      </c>
      <c r="J13" s="19">
        <f>J10</f>
        <v>10</v>
      </c>
    </row>
    <row r="14" spans="1:18" x14ac:dyDescent="0.25">
      <c r="A14" s="5"/>
      <c r="B14" s="17"/>
      <c r="E14" s="5"/>
      <c r="F14" s="17"/>
      <c r="I14" s="20" t="s">
        <v>13</v>
      </c>
      <c r="J14" s="21">
        <f>J12-J13</f>
        <v>951.99999999999977</v>
      </c>
    </row>
    <row r="15" spans="1:18" x14ac:dyDescent="0.25">
      <c r="A15" s="5"/>
      <c r="B15" s="17"/>
      <c r="E15" s="5"/>
      <c r="F15" s="17"/>
      <c r="I15" s="22" t="s">
        <v>1</v>
      </c>
      <c r="J15" s="14">
        <f>J16+J12</f>
        <v>4810</v>
      </c>
      <c r="R15" s="2"/>
    </row>
    <row r="16" spans="1:18" x14ac:dyDescent="0.25">
      <c r="A16" s="5"/>
      <c r="B16" s="17"/>
      <c r="E16" s="5"/>
      <c r="F16" s="17"/>
      <c r="I16" s="15" t="s">
        <v>2</v>
      </c>
      <c r="J16" s="16">
        <f>J8-J14</f>
        <v>3848</v>
      </c>
      <c r="K16" s="2"/>
    </row>
    <row r="17" spans="1:10" x14ac:dyDescent="0.25">
      <c r="A17" s="5"/>
      <c r="B17" s="17"/>
      <c r="E17" s="5"/>
      <c r="F17" s="17"/>
      <c r="I17" s="5"/>
      <c r="J17" s="17"/>
    </row>
    <row r="18" spans="1:10" ht="15.75" thickBot="1" x14ac:dyDescent="0.3">
      <c r="A18" s="23"/>
      <c r="B18" s="24"/>
      <c r="E18" s="23"/>
      <c r="F18" s="24"/>
      <c r="I18" s="25" t="s">
        <v>3</v>
      </c>
      <c r="J18" s="26">
        <f>J16</f>
        <v>3848</v>
      </c>
    </row>
    <row r="28" spans="1:10" x14ac:dyDescent="0.25">
      <c r="A28" s="2"/>
    </row>
  </sheetData>
  <sheetProtection algorithmName="SHA-512" hashValue="OuP3ji+EPdme0zsCLD2Dj31awKTC2aq3Tjj1sJ/m7ZYBDzmhwbtuR3DiSMtDo8YZXzlrJmjpmw3GDiCFubiNHg==" saltValue="K2humOS2Of2w/4da0xnu1g==" spinCount="100000" sheet="1" formatCells="0" selectLockedCells="1"/>
  <mergeCells count="5">
    <mergeCell ref="I4:J4"/>
    <mergeCell ref="A4:B4"/>
    <mergeCell ref="E4:F4"/>
    <mergeCell ref="A1:J1"/>
    <mergeCell ref="A2:J2"/>
  </mergeCells>
  <dataValidations count="1">
    <dataValidation type="decimal" operator="lessThanOrEqual" allowBlank="1" showInputMessage="1" showErrorMessage="1" error="wartość wkładu wnoszonego w postaci wynagrodzeń nie może być wyższa niż maksymalna wartość wkładu wymagana dla danej usługi" sqref="J10" xr:uid="{43A140F8-959C-40A1-99F1-8E31696C6E83}">
      <formula1>J9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wkład własny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Dwornicka</dc:creator>
  <cp:lastModifiedBy>Monika Dwornicka</cp:lastModifiedBy>
  <dcterms:created xsi:type="dcterms:W3CDTF">2015-06-05T18:19:34Z</dcterms:created>
  <dcterms:modified xsi:type="dcterms:W3CDTF">2022-01-26T08:25:49Z</dcterms:modified>
</cp:coreProperties>
</file>